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 activeTab="1"/>
  </bookViews>
  <sheets>
    <sheet name="Sheet4" sheetId="4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R11" i="1"/>
  <c r="R12" s="1"/>
  <c r="R13" s="1"/>
  <c r="R14" s="1"/>
  <c r="R15" s="1"/>
  <c r="R16" s="1"/>
  <c r="R17" s="1"/>
  <c r="R18" s="1"/>
  <c r="Q21"/>
  <c r="F14" i="4" s="1"/>
  <c r="P21" i="1"/>
  <c r="F13" i="4" s="1"/>
  <c r="O21" i="1"/>
  <c r="F12" i="4" s="1"/>
  <c r="N21" i="1"/>
  <c r="F10" i="4" s="1"/>
  <c r="M21" i="1"/>
  <c r="F9" i="4" s="1"/>
  <c r="L21" i="1"/>
  <c r="F11" i="4" s="1"/>
  <c r="K21" i="1"/>
  <c r="F8" i="4" s="1"/>
  <c r="J21" i="1"/>
  <c r="F7" i="4" s="1"/>
  <c r="I21" i="1"/>
  <c r="I23" s="1"/>
  <c r="B18" i="4" s="1"/>
  <c r="H21" i="1"/>
  <c r="B11" i="4" s="1"/>
  <c r="G21" i="1"/>
  <c r="B10" i="4" s="1"/>
  <c r="F21" i="1"/>
  <c r="B9" i="4" s="1"/>
  <c r="E21" i="1"/>
  <c r="B8" i="4" s="1"/>
  <c r="D21" i="1"/>
  <c r="B7" i="4" s="1"/>
  <c r="B12"/>
  <c r="A10"/>
  <c r="A9"/>
  <c r="A8"/>
  <c r="A7"/>
  <c r="R8" i="1"/>
  <c r="R9" s="1"/>
  <c r="R10" s="1"/>
  <c r="B16" i="4" l="1"/>
  <c r="F28"/>
  <c r="F23" i="1"/>
  <c r="B19" i="4" s="1"/>
  <c r="F16"/>
  <c r="B25" s="1"/>
  <c r="B24" l="1"/>
  <c r="B28" s="1"/>
  <c r="B31" s="1"/>
  <c r="B20"/>
</calcChain>
</file>

<file path=xl/sharedStrings.xml><?xml version="1.0" encoding="utf-8"?>
<sst xmlns="http://schemas.openxmlformats.org/spreadsheetml/2006/main" count="74" uniqueCount="54">
  <si>
    <t xml:space="preserve">Otterton Parish Council </t>
  </si>
  <si>
    <t>Date</t>
  </si>
  <si>
    <t>Annotation</t>
  </si>
  <si>
    <t>Number</t>
  </si>
  <si>
    <t>Cemetary</t>
  </si>
  <si>
    <t>Meetings</t>
  </si>
  <si>
    <t>NP</t>
  </si>
  <si>
    <t>Salaries</t>
  </si>
  <si>
    <t>Maintenance</t>
  </si>
  <si>
    <t>EDDC</t>
  </si>
  <si>
    <t xml:space="preserve">Bank </t>
  </si>
  <si>
    <t>Reconciliation</t>
  </si>
  <si>
    <t>SWWA Re cemetary</t>
  </si>
  <si>
    <t>Equipment</t>
  </si>
  <si>
    <t>Donation</t>
  </si>
  <si>
    <t>Consumables</t>
  </si>
  <si>
    <t>d/d</t>
  </si>
  <si>
    <t>membership</t>
  </si>
  <si>
    <t>Income</t>
  </si>
  <si>
    <t>cemetary</t>
  </si>
  <si>
    <t>Outgoings</t>
  </si>
  <si>
    <t>audit/</t>
  </si>
  <si>
    <t xml:space="preserve">Donations </t>
  </si>
  <si>
    <t xml:space="preserve">Vat </t>
  </si>
  <si>
    <t xml:space="preserve"> repayments</t>
  </si>
  <si>
    <t>3.4.17</t>
  </si>
  <si>
    <t>BGC</t>
  </si>
  <si>
    <t>PROW</t>
  </si>
  <si>
    <t>Otterton Parish Council</t>
  </si>
  <si>
    <t>Accounts 2017/18</t>
  </si>
  <si>
    <t>Expenditure</t>
  </si>
  <si>
    <t>17/18</t>
  </si>
  <si>
    <t>Total</t>
  </si>
  <si>
    <t>Donations</t>
  </si>
  <si>
    <t>Membership</t>
  </si>
  <si>
    <t>Vat repayments</t>
  </si>
  <si>
    <t>Opening Balance</t>
  </si>
  <si>
    <t>Current Balance</t>
  </si>
  <si>
    <t>variance</t>
  </si>
  <si>
    <t>Working Balance</t>
  </si>
  <si>
    <t>16/17</t>
  </si>
  <si>
    <t>£3290 Parishes T</t>
  </si>
  <si>
    <t>Bank Reconciliation &amp; Accounts 2018/2019</t>
  </si>
  <si>
    <t>EDDC Precept</t>
  </si>
  <si>
    <t>2018/2019</t>
  </si>
  <si>
    <t>1.4.18</t>
  </si>
  <si>
    <t>Neighbourhood plan expenses</t>
  </si>
  <si>
    <t>Football club contribution</t>
  </si>
  <si>
    <t>Refund from Ro Smith re website</t>
  </si>
  <si>
    <t>4.4.18</t>
  </si>
  <si>
    <t>Burial Fee</t>
  </si>
  <si>
    <t>Cover for Septic Tank</t>
  </si>
  <si>
    <t>£1665 NP</t>
  </si>
  <si>
    <t>16.4.18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</si>
</sst>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6" fillId="0" borderId="0" xfId="0" applyFont="1"/>
    <xf numFmtId="0" fontId="5" fillId="0" borderId="1" xfId="0" applyFont="1" applyBorder="1"/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4" borderId="1" xfId="0" applyFill="1" applyBorder="1"/>
    <xf numFmtId="0" fontId="7" fillId="0" borderId="0" xfId="0" applyFont="1"/>
    <xf numFmtId="0" fontId="5" fillId="0" borderId="2" xfId="0" applyFont="1" applyBorder="1"/>
    <xf numFmtId="0" fontId="0" fillId="2" borderId="1" xfId="0" quotePrefix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opLeftCell="A7" workbookViewId="0">
      <selection activeCell="J17" sqref="J17"/>
    </sheetView>
  </sheetViews>
  <sheetFormatPr defaultRowHeight="15"/>
  <cols>
    <col min="1" max="1" width="15.7109375" customWidth="1"/>
    <col min="5" max="5" width="15.7109375" customWidth="1"/>
  </cols>
  <sheetData>
    <row r="1" spans="1:7">
      <c r="A1" s="3" t="s">
        <v>28</v>
      </c>
    </row>
    <row r="3" spans="1:7">
      <c r="A3" t="s">
        <v>29</v>
      </c>
    </row>
    <row r="5" spans="1:7">
      <c r="A5" t="s">
        <v>18</v>
      </c>
      <c r="B5" t="s">
        <v>31</v>
      </c>
      <c r="C5" t="s">
        <v>40</v>
      </c>
      <c r="E5" t="s">
        <v>30</v>
      </c>
      <c r="F5" t="s">
        <v>31</v>
      </c>
      <c r="G5" t="s">
        <v>40</v>
      </c>
    </row>
    <row r="7" spans="1:7">
      <c r="A7" s="22" t="str">
        <f>Sheet1!D5</f>
        <v>EDDC</v>
      </c>
      <c r="B7" s="22">
        <f>Sheet1!D21</f>
        <v>5330.3</v>
      </c>
      <c r="C7" s="22">
        <v>12431.21</v>
      </c>
      <c r="D7" s="22"/>
      <c r="E7" s="22" t="s">
        <v>5</v>
      </c>
      <c r="F7" s="22">
        <f>Sheet1!J21</f>
        <v>0</v>
      </c>
      <c r="G7">
        <v>387.4</v>
      </c>
    </row>
    <row r="8" spans="1:7">
      <c r="A8" s="22" t="str">
        <f>Sheet1!E5</f>
        <v>Cemetary</v>
      </c>
      <c r="B8" s="22">
        <f>Sheet1!E21</f>
        <v>70</v>
      </c>
      <c r="C8" s="22">
        <v>2512</v>
      </c>
      <c r="D8" s="22"/>
      <c r="E8" s="22" t="s">
        <v>4</v>
      </c>
      <c r="F8" s="22">
        <f>Sheet1!K21</f>
        <v>5</v>
      </c>
      <c r="G8">
        <v>473.82</v>
      </c>
    </row>
    <row r="9" spans="1:7">
      <c r="A9" s="22" t="str">
        <f>Sheet1!F5</f>
        <v>NP</v>
      </c>
      <c r="B9" s="22">
        <f>Sheet1!F21</f>
        <v>-205.52</v>
      </c>
      <c r="C9" s="22">
        <v>2000</v>
      </c>
      <c r="D9" s="22"/>
      <c r="E9" s="22" t="s">
        <v>8</v>
      </c>
      <c r="F9" s="22">
        <f>Sheet1!M21</f>
        <v>520</v>
      </c>
      <c r="G9">
        <v>3243.87</v>
      </c>
    </row>
    <row r="10" spans="1:7">
      <c r="A10" s="22" t="str">
        <f>Sheet1!G5</f>
        <v xml:space="preserve">Donations </v>
      </c>
      <c r="B10" s="22">
        <f>Sheet1!G21</f>
        <v>47.92</v>
      </c>
      <c r="C10" s="22">
        <v>887.5</v>
      </c>
      <c r="D10" s="22"/>
      <c r="E10" s="22" t="s">
        <v>33</v>
      </c>
      <c r="F10" s="22">
        <f>Sheet1!N21</f>
        <v>0</v>
      </c>
      <c r="G10">
        <v>350</v>
      </c>
    </row>
    <row r="11" spans="1:7">
      <c r="A11" s="22" t="s">
        <v>35</v>
      </c>
      <c r="B11" s="22">
        <f>Sheet1!H21</f>
        <v>0</v>
      </c>
      <c r="C11" s="22"/>
      <c r="D11" s="22"/>
      <c r="E11" s="22" t="s">
        <v>7</v>
      </c>
      <c r="F11" s="22">
        <f>Sheet1!L21</f>
        <v>0</v>
      </c>
      <c r="G11">
        <v>2493.6</v>
      </c>
    </row>
    <row r="12" spans="1:7">
      <c r="A12" s="22" t="s">
        <v>27</v>
      </c>
      <c r="B12" s="22">
        <f>Sheet1!I21</f>
        <v>0</v>
      </c>
      <c r="C12" s="22"/>
      <c r="D12" s="22"/>
      <c r="E12" s="22" t="s">
        <v>13</v>
      </c>
      <c r="F12" s="22">
        <f>Sheet1!O21</f>
        <v>0</v>
      </c>
      <c r="G12">
        <v>4732.41</v>
      </c>
    </row>
    <row r="13" spans="1:7">
      <c r="A13" s="22"/>
      <c r="B13" s="22"/>
      <c r="C13" s="22"/>
      <c r="D13" s="22"/>
      <c r="E13" s="22" t="s">
        <v>34</v>
      </c>
      <c r="F13" s="22">
        <f>Sheet1!P21</f>
        <v>0</v>
      </c>
      <c r="G13">
        <v>204.2</v>
      </c>
    </row>
    <row r="14" spans="1:7">
      <c r="A14" s="22"/>
      <c r="B14" s="22"/>
      <c r="C14" s="22"/>
      <c r="D14" s="22"/>
      <c r="E14" s="22" t="s">
        <v>15</v>
      </c>
      <c r="F14" s="22">
        <f>Sheet1!Q21</f>
        <v>0</v>
      </c>
      <c r="G14">
        <v>1194.76</v>
      </c>
    </row>
    <row r="16" spans="1:7">
      <c r="A16" t="s">
        <v>32</v>
      </c>
      <c r="B16">
        <f>SUM(B7:B11)</f>
        <v>5242.7</v>
      </c>
      <c r="E16" t="s">
        <v>32</v>
      </c>
      <c r="F16">
        <f>SUM(F7:F15)</f>
        <v>525</v>
      </c>
    </row>
    <row r="18" spans="1:6">
      <c r="A18" t="s">
        <v>27</v>
      </c>
      <c r="B18">
        <f>Sheet1!I23</f>
        <v>825</v>
      </c>
    </row>
    <row r="19" spans="1:6">
      <c r="A19" t="s">
        <v>6</v>
      </c>
      <c r="B19">
        <f>Sheet1!F23</f>
        <v>1253.48</v>
      </c>
    </row>
    <row r="20" spans="1:6">
      <c r="A20" s="3" t="s">
        <v>39</v>
      </c>
      <c r="B20" s="3">
        <f>B16-B18-B19</f>
        <v>3164.22</v>
      </c>
    </row>
    <row r="22" spans="1:6">
      <c r="A22" t="s">
        <v>36</v>
      </c>
      <c r="B22">
        <v>10983.25</v>
      </c>
    </row>
    <row r="24" spans="1:6">
      <c r="A24" t="s">
        <v>18</v>
      </c>
      <c r="B24">
        <f>B16</f>
        <v>5242.7</v>
      </c>
    </row>
    <row r="25" spans="1:6">
      <c r="A25" t="s">
        <v>30</v>
      </c>
      <c r="B25">
        <f>F16</f>
        <v>525</v>
      </c>
    </row>
    <row r="28" spans="1:6">
      <c r="B28">
        <f>B22+B24-B25</f>
        <v>15700.95</v>
      </c>
      <c r="E28" t="s">
        <v>37</v>
      </c>
      <c r="F28">
        <f>Sheet1!R20</f>
        <v>0</v>
      </c>
    </row>
    <row r="31" spans="1:6">
      <c r="A31" t="s">
        <v>38</v>
      </c>
      <c r="B31">
        <f>F28-B28</f>
        <v>-15700.95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topLeftCell="A2" workbookViewId="0">
      <pane ySplit="4" topLeftCell="A6" activePane="bottomLeft" state="frozen"/>
      <selection activeCell="A2" sqref="A2"/>
      <selection pane="bottomLeft" activeCell="S17" sqref="S17"/>
    </sheetView>
  </sheetViews>
  <sheetFormatPr defaultRowHeight="15"/>
  <cols>
    <col min="1" max="1" width="6.7109375" customWidth="1"/>
    <col min="2" max="2" width="15.7109375" customWidth="1"/>
    <col min="4" max="17" width="6.28515625" customWidth="1"/>
    <col min="18" max="19" width="5.7109375" customWidth="1"/>
  </cols>
  <sheetData>
    <row r="1" spans="1:19">
      <c r="A1" t="s">
        <v>0</v>
      </c>
    </row>
    <row r="2" spans="1:19" ht="18.75">
      <c r="A2" s="17" t="s">
        <v>42</v>
      </c>
      <c r="B2" s="17"/>
      <c r="C2" s="17"/>
    </row>
    <row r="4" spans="1:19">
      <c r="D4" s="5" t="s">
        <v>18</v>
      </c>
      <c r="H4" s="1" t="s">
        <v>23</v>
      </c>
      <c r="I4" s="1"/>
      <c r="L4" s="5" t="s">
        <v>20</v>
      </c>
      <c r="P4" s="1" t="s">
        <v>21</v>
      </c>
    </row>
    <row r="5" spans="1:19">
      <c r="A5" s="6" t="s">
        <v>1</v>
      </c>
      <c r="B5" s="6" t="s">
        <v>2</v>
      </c>
      <c r="C5" s="7" t="s">
        <v>3</v>
      </c>
      <c r="D5" s="11" t="s">
        <v>9</v>
      </c>
      <c r="E5" s="11" t="s">
        <v>4</v>
      </c>
      <c r="F5" s="11" t="s">
        <v>6</v>
      </c>
      <c r="G5" s="11" t="s">
        <v>22</v>
      </c>
      <c r="H5" s="11" t="s">
        <v>24</v>
      </c>
      <c r="I5" s="19" t="s">
        <v>27</v>
      </c>
      <c r="J5" s="14" t="s">
        <v>5</v>
      </c>
      <c r="K5" s="14" t="s">
        <v>19</v>
      </c>
      <c r="L5" s="14" t="s">
        <v>7</v>
      </c>
      <c r="M5" s="14" t="s">
        <v>8</v>
      </c>
      <c r="N5" s="14" t="s">
        <v>14</v>
      </c>
      <c r="O5" s="14" t="s">
        <v>13</v>
      </c>
      <c r="P5" s="14" t="s">
        <v>17</v>
      </c>
      <c r="Q5" s="14" t="s">
        <v>15</v>
      </c>
      <c r="R5" s="7" t="s">
        <v>10</v>
      </c>
      <c r="S5" s="8"/>
    </row>
    <row r="6" spans="1:19">
      <c r="A6" s="6"/>
      <c r="B6" s="6"/>
      <c r="C6" s="6"/>
      <c r="D6" s="12"/>
      <c r="E6" s="12"/>
      <c r="F6" s="12"/>
      <c r="G6" s="12"/>
      <c r="H6" s="12"/>
      <c r="I6" s="20"/>
      <c r="J6" s="15"/>
      <c r="K6" s="15"/>
      <c r="L6" s="15"/>
      <c r="M6" s="15"/>
      <c r="N6" s="15"/>
      <c r="O6" s="15"/>
      <c r="P6" s="15"/>
      <c r="Q6" s="15"/>
      <c r="R6" s="9" t="s">
        <v>11</v>
      </c>
      <c r="S6" s="8"/>
    </row>
    <row r="7" spans="1:19">
      <c r="A7" s="8"/>
      <c r="B7" s="8"/>
      <c r="C7" s="8"/>
      <c r="D7" s="13"/>
      <c r="E7" s="13"/>
      <c r="F7" s="13"/>
      <c r="G7" s="13"/>
      <c r="H7" s="13"/>
      <c r="I7" s="21"/>
      <c r="J7" s="16"/>
      <c r="K7" s="16"/>
      <c r="L7" s="16"/>
      <c r="M7" s="16"/>
      <c r="N7" s="16"/>
      <c r="O7" s="16"/>
      <c r="P7" s="16"/>
      <c r="Q7" s="16"/>
      <c r="R7" s="6">
        <v>15549.55</v>
      </c>
      <c r="S7" s="8" t="s">
        <v>45</v>
      </c>
    </row>
    <row r="8" spans="1:19">
      <c r="A8" s="6" t="s">
        <v>44</v>
      </c>
      <c r="B8" s="10"/>
      <c r="C8" s="8"/>
      <c r="D8" s="13"/>
      <c r="E8" s="13"/>
      <c r="F8" s="13"/>
      <c r="G8" s="13"/>
      <c r="H8" s="13"/>
      <c r="I8" s="21"/>
      <c r="J8" s="16"/>
      <c r="K8" s="16"/>
      <c r="L8" s="16"/>
      <c r="M8" s="16"/>
      <c r="N8" s="16"/>
      <c r="O8" s="16"/>
      <c r="P8" s="16"/>
      <c r="Q8" s="16"/>
      <c r="R8" s="8">
        <f t="shared" ref="R8:R18" si="0">R7+D8+E8+F8+G8+H8-J8-K8-L8-M8-N8-O8-P8-Q8</f>
        <v>15549.55</v>
      </c>
      <c r="S8" s="8"/>
    </row>
    <row r="9" spans="1:19">
      <c r="A9" s="8" t="s">
        <v>25</v>
      </c>
      <c r="B9" s="10" t="s">
        <v>43</v>
      </c>
      <c r="C9" s="8" t="s">
        <v>26</v>
      </c>
      <c r="D9" s="13">
        <v>5330.3</v>
      </c>
      <c r="E9" s="13"/>
      <c r="F9" s="13"/>
      <c r="G9" s="13"/>
      <c r="H9" s="13"/>
      <c r="I9" s="21"/>
      <c r="J9" s="16"/>
      <c r="K9" s="16"/>
      <c r="L9" s="16"/>
      <c r="M9" s="16"/>
      <c r="N9" s="16"/>
      <c r="O9" s="16"/>
      <c r="P9" s="16"/>
      <c r="Q9" s="16"/>
      <c r="R9" s="8">
        <f t="shared" si="0"/>
        <v>20879.849999999999</v>
      </c>
      <c r="S9" s="8"/>
    </row>
    <row r="10" spans="1:19">
      <c r="A10" s="8"/>
      <c r="B10" s="10" t="s">
        <v>12</v>
      </c>
      <c r="C10" s="8" t="s">
        <v>16</v>
      </c>
      <c r="D10" s="13"/>
      <c r="E10" s="13"/>
      <c r="F10" s="13"/>
      <c r="G10" s="13"/>
      <c r="H10" s="13"/>
      <c r="I10" s="21"/>
      <c r="J10" s="16"/>
      <c r="K10" s="16">
        <v>5</v>
      </c>
      <c r="L10" s="16"/>
      <c r="M10" s="16"/>
      <c r="N10" s="16"/>
      <c r="O10" s="16"/>
      <c r="P10" s="16"/>
      <c r="Q10" s="16"/>
      <c r="R10" s="8">
        <f t="shared" si="0"/>
        <v>20874.849999999999</v>
      </c>
      <c r="S10" s="8"/>
    </row>
    <row r="11" spans="1:19">
      <c r="A11" s="8" t="s">
        <v>25</v>
      </c>
      <c r="B11" s="10" t="s">
        <v>46</v>
      </c>
      <c r="C11" s="8"/>
      <c r="D11" s="13"/>
      <c r="E11" s="13"/>
      <c r="F11" s="24">
        <v>-32</v>
      </c>
      <c r="G11" s="13"/>
      <c r="H11" s="13"/>
      <c r="I11" s="21"/>
      <c r="J11" s="16"/>
      <c r="K11" s="16"/>
      <c r="L11" s="16"/>
      <c r="M11" s="16"/>
      <c r="N11" s="16"/>
      <c r="O11" s="16"/>
      <c r="P11" s="16"/>
      <c r="Q11" s="16"/>
      <c r="R11" s="8">
        <f t="shared" si="0"/>
        <v>20842.849999999999</v>
      </c>
      <c r="S11" s="8"/>
    </row>
    <row r="12" spans="1:19">
      <c r="A12" s="8"/>
      <c r="B12" s="10" t="s">
        <v>46</v>
      </c>
      <c r="C12" s="8"/>
      <c r="D12" s="13"/>
      <c r="E12" s="13"/>
      <c r="F12" s="13">
        <v>-98</v>
      </c>
      <c r="G12" s="13"/>
      <c r="H12" s="13"/>
      <c r="I12" s="21"/>
      <c r="J12" s="16"/>
      <c r="K12" s="16"/>
      <c r="L12" s="16"/>
      <c r="M12" s="16"/>
      <c r="N12" s="16"/>
      <c r="O12" s="16"/>
      <c r="P12" s="16"/>
      <c r="Q12" s="16"/>
      <c r="R12" s="8">
        <f t="shared" si="0"/>
        <v>20744.849999999999</v>
      </c>
      <c r="S12" s="8"/>
    </row>
    <row r="13" spans="1:19">
      <c r="A13" s="8"/>
      <c r="B13" s="10" t="s">
        <v>47</v>
      </c>
      <c r="C13" s="8"/>
      <c r="D13" s="13"/>
      <c r="E13" s="13"/>
      <c r="F13" s="13"/>
      <c r="G13" s="13">
        <v>37.5</v>
      </c>
      <c r="H13" s="13"/>
      <c r="I13" s="21"/>
      <c r="J13" s="16"/>
      <c r="K13" s="16"/>
      <c r="L13" s="16"/>
      <c r="M13" s="16"/>
      <c r="N13" s="16"/>
      <c r="O13" s="16"/>
      <c r="P13" s="16"/>
      <c r="Q13" s="16"/>
      <c r="R13" s="8">
        <f t="shared" si="0"/>
        <v>20782.349999999999</v>
      </c>
      <c r="S13" s="8"/>
    </row>
    <row r="14" spans="1:19">
      <c r="A14" s="8"/>
      <c r="B14" s="10" t="s">
        <v>48</v>
      </c>
      <c r="C14" s="8"/>
      <c r="D14" s="13"/>
      <c r="E14" s="13"/>
      <c r="F14" s="13"/>
      <c r="G14" s="13">
        <v>10.42</v>
      </c>
      <c r="H14" s="13"/>
      <c r="I14" s="21"/>
      <c r="J14" s="16"/>
      <c r="K14" s="16"/>
      <c r="L14" s="16"/>
      <c r="M14" s="16"/>
      <c r="N14" s="16"/>
      <c r="O14" s="16"/>
      <c r="P14" s="16"/>
      <c r="Q14" s="16"/>
      <c r="R14" s="8">
        <f t="shared" si="0"/>
        <v>20792.769999999997</v>
      </c>
      <c r="S14" s="8"/>
    </row>
    <row r="15" spans="1:19">
      <c r="A15" s="8" t="s">
        <v>49</v>
      </c>
      <c r="B15" s="10" t="s">
        <v>50</v>
      </c>
      <c r="C15" s="8"/>
      <c r="D15" s="13"/>
      <c r="E15" s="13">
        <v>70</v>
      </c>
      <c r="F15" s="13"/>
      <c r="G15" s="13"/>
      <c r="H15" s="13"/>
      <c r="I15" s="21"/>
      <c r="J15" s="16"/>
      <c r="K15" s="16"/>
      <c r="L15" s="16"/>
      <c r="M15" s="16"/>
      <c r="N15" s="16"/>
      <c r="O15" s="16"/>
      <c r="P15" s="16"/>
      <c r="Q15" s="16"/>
      <c r="R15" s="8">
        <f t="shared" si="0"/>
        <v>20862.769999999997</v>
      </c>
      <c r="S15" s="8"/>
    </row>
    <row r="16" spans="1:19">
      <c r="A16" s="8"/>
      <c r="B16" s="10" t="s">
        <v>46</v>
      </c>
      <c r="C16" s="8"/>
      <c r="D16" s="13"/>
      <c r="E16" s="13"/>
      <c r="F16" s="13">
        <v>-18.559999999999999</v>
      </c>
      <c r="G16" s="13"/>
      <c r="H16" s="13"/>
      <c r="I16" s="21"/>
      <c r="J16" s="16"/>
      <c r="K16" s="16"/>
      <c r="L16" s="16"/>
      <c r="M16" s="16"/>
      <c r="N16" s="16"/>
      <c r="O16" s="16"/>
      <c r="P16" s="16"/>
      <c r="Q16" s="16"/>
      <c r="R16" s="8">
        <f t="shared" si="0"/>
        <v>20844.209999999995</v>
      </c>
      <c r="S16" s="8"/>
    </row>
    <row r="17" spans="1:19">
      <c r="A17" s="8"/>
      <c r="B17" s="10" t="s">
        <v>46</v>
      </c>
      <c r="C17" s="8"/>
      <c r="D17" s="13"/>
      <c r="E17" s="13"/>
      <c r="F17" s="13">
        <v>-56.96</v>
      </c>
      <c r="G17" s="13"/>
      <c r="H17" s="13"/>
      <c r="I17" s="21"/>
      <c r="J17" s="16"/>
      <c r="K17" s="16"/>
      <c r="L17" s="16"/>
      <c r="M17" s="16"/>
      <c r="N17" s="16"/>
      <c r="O17" s="16"/>
      <c r="P17" s="16"/>
      <c r="Q17" s="16"/>
      <c r="R17" s="8">
        <f t="shared" si="0"/>
        <v>20787.249999999996</v>
      </c>
      <c r="S17" s="8"/>
    </row>
    <row r="18" spans="1:19">
      <c r="A18" s="8"/>
      <c r="B18" s="10" t="s">
        <v>51</v>
      </c>
      <c r="C18" s="8">
        <v>1430</v>
      </c>
      <c r="D18" s="13"/>
      <c r="E18" s="13"/>
      <c r="F18" s="13"/>
      <c r="G18" s="13"/>
      <c r="H18" s="13"/>
      <c r="I18" s="21"/>
      <c r="J18" s="16"/>
      <c r="K18" s="16"/>
      <c r="L18" s="16"/>
      <c r="M18" s="16">
        <v>520</v>
      </c>
      <c r="N18" s="16"/>
      <c r="O18" s="16"/>
      <c r="P18" s="16"/>
      <c r="Q18" s="16"/>
      <c r="R18" s="8">
        <f t="shared" si="0"/>
        <v>20267.249999999996</v>
      </c>
      <c r="S18" s="8" t="s">
        <v>53</v>
      </c>
    </row>
    <row r="19" spans="1:19">
      <c r="A19" s="8"/>
      <c r="B19" s="10"/>
      <c r="C19" s="8"/>
      <c r="D19" s="13"/>
      <c r="E19" s="13"/>
      <c r="F19" s="13"/>
      <c r="G19" s="13"/>
      <c r="H19" s="13"/>
      <c r="I19" s="21"/>
      <c r="J19" s="16"/>
      <c r="K19" s="16"/>
      <c r="L19" s="16"/>
      <c r="M19" s="16"/>
      <c r="N19" s="16"/>
      <c r="O19" s="16"/>
      <c r="P19" s="16"/>
      <c r="Q19" s="16"/>
      <c r="R19" s="8"/>
      <c r="S19" s="8"/>
    </row>
    <row r="20" spans="1:19">
      <c r="A20" s="10"/>
      <c r="B20" s="10"/>
      <c r="C20" s="8"/>
      <c r="D20" s="13"/>
      <c r="E20" s="13"/>
      <c r="F20" s="13"/>
      <c r="G20" s="13"/>
      <c r="H20" s="13"/>
      <c r="I20" s="21"/>
      <c r="J20" s="16"/>
      <c r="K20" s="16"/>
      <c r="L20" s="16"/>
      <c r="M20" s="16"/>
      <c r="N20" s="16"/>
      <c r="O20" s="16"/>
      <c r="P20" s="16"/>
      <c r="Q20" s="16"/>
      <c r="R20" s="6"/>
      <c r="S20" s="8"/>
    </row>
    <row r="21" spans="1:19" ht="15.75" thickBot="1">
      <c r="B21" s="10" t="s">
        <v>12</v>
      </c>
      <c r="D21" s="23">
        <f>SUM(D6:D20)</f>
        <v>5330.3</v>
      </c>
      <c r="E21" s="23">
        <f>SUM(E6:E20)</f>
        <v>70</v>
      </c>
      <c r="F21" s="23">
        <f>SUM(F6:F20)</f>
        <v>-205.52</v>
      </c>
      <c r="G21" s="23">
        <f>SUM(G6:G20)</f>
        <v>47.92</v>
      </c>
      <c r="H21" s="23">
        <f>SUM(H6:H20)</f>
        <v>0</v>
      </c>
      <c r="I21" s="23">
        <f>SUM(I6:I20)</f>
        <v>0</v>
      </c>
      <c r="J21" s="23">
        <f>SUM(J6:J20)</f>
        <v>0</v>
      </c>
      <c r="K21" s="23">
        <f>SUM(K6:K20)</f>
        <v>5</v>
      </c>
      <c r="L21" s="23">
        <f>SUM(L6:L20)</f>
        <v>0</v>
      </c>
      <c r="M21" s="23">
        <f>SUM(M6:M20)</f>
        <v>520</v>
      </c>
      <c r="N21" s="23">
        <f>SUM(N6:N20)</f>
        <v>0</v>
      </c>
      <c r="O21" s="23">
        <f>SUM(O6:O20)</f>
        <v>0</v>
      </c>
      <c r="P21" s="23">
        <f>SUM(P6:P20)</f>
        <v>0</v>
      </c>
      <c r="Q21" s="23">
        <f>SUM(Q6:Q20)</f>
        <v>0</v>
      </c>
    </row>
    <row r="22" spans="1:19">
      <c r="D22" s="4"/>
      <c r="E22" s="4"/>
      <c r="F22" s="4">
        <v>1459</v>
      </c>
      <c r="G22" s="4"/>
      <c r="H22" s="4"/>
      <c r="I22" s="4">
        <v>825</v>
      </c>
      <c r="J22" s="2"/>
      <c r="K22" s="2"/>
      <c r="L22" s="2"/>
      <c r="M22" s="2"/>
      <c r="N22" s="2"/>
      <c r="O22" s="2"/>
      <c r="P22" s="2"/>
      <c r="Q22" s="2"/>
    </row>
    <row r="23" spans="1:19">
      <c r="D23" s="4"/>
      <c r="E23" s="4"/>
      <c r="F23" s="18">
        <f>F22+F21</f>
        <v>1253.48</v>
      </c>
      <c r="G23" s="4"/>
      <c r="H23" s="4"/>
      <c r="I23" s="18">
        <f>I21+I22</f>
        <v>825</v>
      </c>
      <c r="J23" s="2"/>
      <c r="K23" s="2"/>
      <c r="L23" s="2"/>
      <c r="M23" s="2"/>
      <c r="N23" s="2"/>
      <c r="O23" s="2"/>
      <c r="P23" s="2"/>
      <c r="Q23" s="2"/>
    </row>
    <row r="24" spans="1:19">
      <c r="D24" s="3"/>
    </row>
    <row r="26" spans="1:19">
      <c r="B26" t="s">
        <v>41</v>
      </c>
    </row>
    <row r="27" spans="1:19">
      <c r="B27" t="s">
        <v>52</v>
      </c>
      <c r="D27" s="3"/>
    </row>
    <row r="29" spans="1:19">
      <c r="D29" s="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</dc:creator>
  <cp:lastModifiedBy>OPC</cp:lastModifiedBy>
  <cp:lastPrinted>2017-09-11T17:17:32Z</cp:lastPrinted>
  <dcterms:created xsi:type="dcterms:W3CDTF">2017-05-15T05:32:15Z</dcterms:created>
  <dcterms:modified xsi:type="dcterms:W3CDTF">2018-05-28T17:08:09Z</dcterms:modified>
</cp:coreProperties>
</file>